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olors20.xml" ContentType="application/vnd.ms-office.chartcolorstyle+xml"/>
  <Override PartName="/xl/charts/style2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Año 2026 - copia\Rendicion de cuentas\"/>
    </mc:Choice>
  </mc:AlternateContent>
  <bookViews>
    <workbookView xWindow="-120" yWindow="-120" windowWidth="29040" windowHeight="15840"/>
  </bookViews>
  <sheets>
    <sheet name="Informe" sheetId="1" r:id="rId1"/>
    <sheet name="datos" sheetId="2" r:id="rId2"/>
  </sheets>
  <definedNames>
    <definedName name="_xlchart.v2.0" hidden="1">datos!$A$34:$A$44</definedName>
    <definedName name="_xlchart.v2.1" hidden="1">datos!$B$34:$B$44</definedName>
    <definedName name="_xlchart.v2.2" hidden="1">datos!$C$34:$C$44</definedName>
    <definedName name="_xlnm.Print_Area" localSheetId="0">Informe!$A$1:$P$194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3" i="1" l="1"/>
  <c r="E154" i="1"/>
  <c r="E155" i="1"/>
  <c r="E156" i="1"/>
  <c r="A153" i="1"/>
  <c r="A154" i="1"/>
  <c r="A155" i="1"/>
  <c r="A156" i="1"/>
  <c r="B32" i="2"/>
  <c r="C45" i="2" s="1"/>
  <c r="B40" i="2"/>
  <c r="B41" i="2"/>
  <c r="B38" i="2"/>
  <c r="C48" i="2" l="1"/>
  <c r="C46" i="2"/>
  <c r="C47" i="2"/>
  <c r="B16" i="2"/>
  <c r="A1" i="2" l="1"/>
  <c r="D177" i="1" l="1"/>
  <c r="D176" i="1"/>
  <c r="D175" i="1"/>
  <c r="D174" i="1"/>
  <c r="B51" i="2"/>
  <c r="D172" i="1" s="1"/>
  <c r="E143" i="1" l="1"/>
  <c r="E144" i="1"/>
  <c r="E146" i="1"/>
  <c r="E147" i="1"/>
  <c r="E148" i="1"/>
  <c r="E149" i="1"/>
  <c r="E150" i="1"/>
  <c r="E151" i="1"/>
  <c r="E152" i="1"/>
  <c r="E142" i="1"/>
  <c r="A152" i="1"/>
  <c r="A151" i="1"/>
  <c r="A150" i="1"/>
  <c r="A149" i="1"/>
  <c r="A148" i="1"/>
  <c r="A147" i="1"/>
  <c r="A146" i="1"/>
  <c r="A145" i="1"/>
  <c r="A144" i="1"/>
  <c r="A143" i="1"/>
  <c r="A142" i="1"/>
  <c r="A140" i="1"/>
  <c r="C42" i="2"/>
  <c r="C107" i="1"/>
  <c r="B29" i="2"/>
  <c r="B25" i="2"/>
  <c r="B21" i="2"/>
  <c r="B6" i="2" s="1"/>
  <c r="C13" i="2" s="1"/>
  <c r="C110" i="1"/>
  <c r="D140" i="1" l="1"/>
  <c r="E145" i="1"/>
  <c r="C35" i="2"/>
  <c r="C43" i="2"/>
  <c r="C38" i="2"/>
  <c r="C41" i="2"/>
  <c r="C37" i="2"/>
  <c r="C34" i="2"/>
  <c r="C40" i="2"/>
  <c r="C36" i="2"/>
  <c r="C44" i="2"/>
  <c r="C39" i="2"/>
  <c r="C10" i="2"/>
  <c r="C25" i="2" l="1"/>
  <c r="C14" i="2"/>
  <c r="C18" i="2"/>
  <c r="F107" i="1" s="1"/>
  <c r="C22" i="2"/>
  <c r="C26" i="2"/>
  <c r="C8" i="2"/>
  <c r="C9" i="2"/>
  <c r="C15" i="2"/>
  <c r="C19" i="2"/>
  <c r="C23" i="2"/>
  <c r="C27" i="2"/>
  <c r="C11" i="2"/>
  <c r="C20" i="2"/>
  <c r="C24" i="2"/>
  <c r="C28" i="2"/>
  <c r="C12" i="2"/>
  <c r="C17" i="2"/>
  <c r="C21" i="2"/>
  <c r="C29" i="2"/>
  <c r="C104" i="1"/>
  <c r="C16" i="2"/>
  <c r="F110" i="1" s="1"/>
</calcChain>
</file>

<file path=xl/sharedStrings.xml><?xml version="1.0" encoding="utf-8"?>
<sst xmlns="http://schemas.openxmlformats.org/spreadsheetml/2006/main" count="67" uniqueCount="59">
  <si>
    <t>EJECUCION DE INGRESOS</t>
  </si>
  <si>
    <t>Intereses de Mora (arrendamientos)</t>
  </si>
  <si>
    <t>Certificados de Estudio - exalumnos</t>
  </si>
  <si>
    <t>Ingresos Contratos de Concesión - arrendamientos</t>
  </si>
  <si>
    <t>Rendimientos Recursos Propios</t>
  </si>
  <si>
    <t>Total Recursos Propios</t>
  </si>
  <si>
    <t>Recuperaciones</t>
  </si>
  <si>
    <t>Transferencias Nacionales SGP</t>
  </si>
  <si>
    <t>Rendimientos SGP</t>
  </si>
  <si>
    <t>Recursos de Balance SGP</t>
  </si>
  <si>
    <t>Total Gratuidad - SGP</t>
  </si>
  <si>
    <t>Transferencias Municipales</t>
  </si>
  <si>
    <t>Recursos de Balance Transferencias Municipales</t>
  </si>
  <si>
    <t>Total Transferencias Municipales</t>
  </si>
  <si>
    <t>Transferencias Municipales - Pres. Participativo</t>
  </si>
  <si>
    <t>Recursos de Balance Presupuesto Participativo</t>
  </si>
  <si>
    <t>Recaudo Acumulado</t>
  </si>
  <si>
    <t>Total Presupuesto Participativo</t>
  </si>
  <si>
    <t xml:space="preserve">Los Ingresos de la Institución Educativa durante la vigencia </t>
  </si>
  <si>
    <t>Predominando la gratuidad Educativa asignada por el Ministerio de Educación Nacional,</t>
  </si>
  <si>
    <t>por un valor de</t>
  </si>
  <si>
    <t>del Total recaudado.</t>
  </si>
  <si>
    <t>Seguido por los recursos propios, que incluyen, arrendamientos, certificados de estudio y otros,</t>
  </si>
  <si>
    <t>el cual representa el</t>
  </si>
  <si>
    <t>EJECUCION DE GASTOS</t>
  </si>
  <si>
    <t>Obligaciones</t>
  </si>
  <si>
    <t>Otros Bienes Transportables (Materiales y Suministros)</t>
  </si>
  <si>
    <t>Remuneracion de Servicios Tecnicos</t>
  </si>
  <si>
    <t>Prestacion de Servicios Profesionales</t>
  </si>
  <si>
    <t>Servicios de Impresos</t>
  </si>
  <si>
    <t>Mantenimiento de Infraestructura</t>
  </si>
  <si>
    <t>Dotación de Materiales</t>
  </si>
  <si>
    <t>Actividades Pedagógicas</t>
  </si>
  <si>
    <t>Servicios Públicos</t>
  </si>
  <si>
    <t>Servicios Financieros- Comision Bancaria</t>
  </si>
  <si>
    <t>Dotación de Infraestructura Educativa (equipos)</t>
  </si>
  <si>
    <t>Transporte Escolar</t>
  </si>
  <si>
    <r>
      <t>Los gastos de la Institución Educativa y de acuerdo con la planeación financiera, aprobada por el Consejo Directivo, son</t>
    </r>
    <r>
      <rPr>
        <b/>
        <sz val="22"/>
        <color theme="1"/>
        <rFont val="Times New Roman"/>
        <family val="1"/>
      </rPr>
      <t xml:space="preserve">  </t>
    </r>
    <r>
      <rPr>
        <sz val="22"/>
        <color theme="1"/>
        <rFont val="Times New Roman"/>
        <family val="1"/>
      </rPr>
      <t>utilizados para atender el funcionamiento y la inversión en el establecimiento, más no para gastos del personal.</t>
    </r>
  </si>
  <si>
    <t>Los gastos de funcionamiento e inversión en la Institución Educativa durante la vigencia, fueron los siguientes: (Agrupados por rubro presupuestal).</t>
  </si>
  <si>
    <t>RECURSOS DE BALANCE</t>
  </si>
  <si>
    <t>RECURSOS PROPIOS</t>
  </si>
  <si>
    <t>MINISTERIO DE EDUCACION - SGP</t>
  </si>
  <si>
    <t>TRANSFERENCIAS MUNICIPALES</t>
  </si>
  <si>
    <t>PRESUPUESTO PARTICIPATIVO</t>
  </si>
  <si>
    <t xml:space="preserve">ANEXO INFORME AUDIENCIA PUBLICA </t>
  </si>
  <si>
    <t xml:space="preserve">INSTITUCIÓN EDUCATIVA BARRIO SANTANDER </t>
  </si>
  <si>
    <t>Clei</t>
  </si>
  <si>
    <t>AUDIENCIA PÚBLICA RENDICIÓN DE CUENTAS VIGENCIA 2025</t>
  </si>
  <si>
    <t>INGRESOS AÑO 2025</t>
  </si>
  <si>
    <t>2025, totalizaron</t>
  </si>
  <si>
    <t>INVERSIÓN AÑO 2025</t>
  </si>
  <si>
    <t>RECURSOS DE BALANCE  AÑO 2025</t>
  </si>
  <si>
    <t>Recursos de Balance 2024 (recursos Propios)</t>
  </si>
  <si>
    <t>Otras transferencias Recursos Propios</t>
  </si>
  <si>
    <t>FI Construccion general</t>
  </si>
  <si>
    <t>FI Transporte escolar</t>
  </si>
  <si>
    <t>FI Dotacion menaje</t>
  </si>
  <si>
    <t xml:space="preserve">PI Dotacion menaje </t>
  </si>
  <si>
    <t>Fecha: 23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</si>
</sst>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_-;\-&quot;$&quot;* #,##0_-;_-&quot;$&quot;* &quot;-&quot;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2"/>
      <color theme="1"/>
      <name val="Berlin Sans FB Demi"/>
      <family val="2"/>
    </font>
    <font>
      <b/>
      <sz val="11"/>
      <color theme="1"/>
      <name val="Aptos Narrow"/>
      <scheme val="minor"/>
    </font>
    <font>
      <b/>
      <sz val="14"/>
      <color theme="1"/>
      <name val="Aptos Narrow"/>
      <scheme val="minor"/>
    </font>
    <font>
      <b/>
      <u/>
      <sz val="11"/>
      <color theme="1"/>
      <name val="Aptos Narrow"/>
      <scheme val="minor"/>
    </font>
    <font>
      <b/>
      <i/>
      <u/>
      <sz val="11"/>
      <color theme="1"/>
      <name val="Aptos Narrow"/>
      <scheme val="minor"/>
    </font>
    <font>
      <sz val="16"/>
      <color theme="1"/>
      <name val="Ebrima"/>
    </font>
    <font>
      <u val="singleAccounting"/>
      <sz val="16"/>
      <color theme="1"/>
      <name val="Ebrima"/>
    </font>
    <font>
      <sz val="12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u/>
      <sz val="28"/>
      <color rgb="FF0070C0"/>
      <name val="Aptos Narrow"/>
      <scheme val="minor"/>
    </font>
    <font>
      <i/>
      <sz val="11"/>
      <color theme="1"/>
      <name val="Aptos Narrow"/>
      <scheme val="minor"/>
    </font>
    <font>
      <sz val="22"/>
      <color theme="1"/>
      <name val="Times New Roman"/>
      <family val="1"/>
    </font>
    <font>
      <b/>
      <sz val="22"/>
      <color theme="1"/>
      <name val="Times New Roman"/>
      <family val="1"/>
    </font>
    <font>
      <sz val="21"/>
      <color theme="1"/>
      <name val="Times New Roman"/>
      <family val="1"/>
    </font>
    <font>
      <sz val="12.9"/>
      <color theme="1"/>
      <name val="Aptos Narrow"/>
      <family val="2"/>
      <scheme val="minor"/>
    </font>
    <font>
      <b/>
      <u/>
      <sz val="14"/>
      <color rgb="FF0070C0"/>
      <name val="Aptos Narrow"/>
      <scheme val="minor"/>
    </font>
    <font>
      <u/>
      <sz val="11"/>
      <color rgb="FF0070C0"/>
      <name val="Aptos Narrow"/>
      <scheme val="minor"/>
    </font>
    <font>
      <sz val="14"/>
      <color theme="1"/>
      <name val="Aptos Narrow"/>
      <scheme val="minor"/>
    </font>
    <font>
      <sz val="13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0" fillId="0" borderId="0" xfId="0" applyAlignment="1">
      <alignment wrapText="1"/>
    </xf>
    <xf numFmtId="3" fontId="5" fillId="0" borderId="2" xfId="0" applyNumberFormat="1" applyFont="1" applyBorder="1"/>
    <xf numFmtId="3" fontId="5" fillId="0" borderId="3" xfId="0" applyNumberFormat="1" applyFont="1" applyBorder="1"/>
    <xf numFmtId="3" fontId="6" fillId="0" borderId="0" xfId="0" applyNumberFormat="1" applyFont="1"/>
    <xf numFmtId="10" fontId="0" fillId="0" borderId="0" xfId="2" applyNumberFormat="1" applyFont="1"/>
    <xf numFmtId="0" fontId="12" fillId="0" borderId="0" xfId="0" applyFont="1" applyAlignment="1">
      <alignment horizontal="center"/>
    </xf>
    <xf numFmtId="0" fontId="0" fillId="2" borderId="0" xfId="0" applyFill="1"/>
    <xf numFmtId="0" fontId="7" fillId="2" borderId="0" xfId="0" applyFont="1" applyFill="1"/>
    <xf numFmtId="0" fontId="7" fillId="2" borderId="0" xfId="0" applyFont="1" applyFill="1" applyAlignment="1">
      <alignment wrapText="1"/>
    </xf>
    <xf numFmtId="164" fontId="8" fillId="2" borderId="0" xfId="1" applyFont="1" applyFill="1" applyAlignment="1">
      <alignment wrapText="1"/>
    </xf>
    <xf numFmtId="10" fontId="10" fillId="2" borderId="0" xfId="0" applyNumberFormat="1" applyFont="1" applyFill="1"/>
    <xf numFmtId="0" fontId="17" fillId="2" borderId="0" xfId="0" applyFont="1" applyFill="1"/>
    <xf numFmtId="0" fontId="18" fillId="2" borderId="0" xfId="0" applyFont="1" applyFill="1"/>
    <xf numFmtId="0" fontId="16" fillId="2" borderId="4" xfId="0" applyFont="1" applyFill="1" applyBorder="1"/>
    <xf numFmtId="0" fontId="16" fillId="2" borderId="5" xfId="0" applyFont="1" applyFill="1" applyBorder="1"/>
    <xf numFmtId="0" fontId="0" fillId="2" borderId="5" xfId="0" applyFill="1" applyBorder="1"/>
    <xf numFmtId="3" fontId="9" fillId="2" borderId="6" xfId="0" applyNumberFormat="1" applyFont="1" applyFill="1" applyBorder="1"/>
    <xf numFmtId="0" fontId="16" fillId="2" borderId="7" xfId="0" applyFont="1" applyFill="1" applyBorder="1"/>
    <xf numFmtId="3" fontId="9" fillId="2" borderId="8" xfId="0" applyNumberFormat="1" applyFont="1" applyFill="1" applyBorder="1"/>
    <xf numFmtId="0" fontId="16" fillId="2" borderId="9" xfId="0" applyFont="1" applyFill="1" applyBorder="1"/>
    <xf numFmtId="0" fontId="0" fillId="2" borderId="10" xfId="0" applyFill="1" applyBorder="1"/>
    <xf numFmtId="3" fontId="9" fillId="2" borderId="11" xfId="0" applyNumberFormat="1" applyFont="1" applyFill="1" applyBorder="1"/>
    <xf numFmtId="3" fontId="0" fillId="2" borderId="0" xfId="0" applyNumberFormat="1" applyFill="1"/>
    <xf numFmtId="0" fontId="4" fillId="2" borderId="4" xfId="0" applyFont="1" applyFill="1" applyBorder="1"/>
    <xf numFmtId="0" fontId="4" fillId="2" borderId="5" xfId="0" applyFont="1" applyFill="1" applyBorder="1"/>
    <xf numFmtId="3" fontId="4" fillId="2" borderId="6" xfId="0" applyNumberFormat="1" applyFont="1" applyFill="1" applyBorder="1"/>
    <xf numFmtId="0" fontId="19" fillId="2" borderId="7" xfId="0" applyFont="1" applyFill="1" applyBorder="1"/>
    <xf numFmtId="0" fontId="19" fillId="2" borderId="0" xfId="0" applyFont="1" applyFill="1"/>
    <xf numFmtId="3" fontId="19" fillId="2" borderId="8" xfId="0" applyNumberFormat="1" applyFont="1" applyFill="1" applyBorder="1"/>
    <xf numFmtId="0" fontId="20" fillId="2" borderId="7" xfId="0" applyFont="1" applyFill="1" applyBorder="1"/>
    <xf numFmtId="0" fontId="20" fillId="2" borderId="9" xfId="0" applyFont="1" applyFill="1" applyBorder="1"/>
    <xf numFmtId="0" fontId="19" fillId="2" borderId="10" xfId="0" applyFont="1" applyFill="1" applyBorder="1"/>
    <xf numFmtId="3" fontId="19" fillId="2" borderId="11" xfId="0" applyNumberFormat="1" applyFont="1" applyFill="1" applyBorder="1"/>
    <xf numFmtId="0" fontId="2" fillId="2" borderId="0" xfId="0" applyFont="1" applyFill="1" applyAlignment="1">
      <alignment vertical="center" wrapText="1"/>
    </xf>
    <xf numFmtId="0" fontId="16" fillId="2" borderId="0" xfId="0" applyFont="1" applyFill="1" applyBorder="1"/>
    <xf numFmtId="0" fontId="0" fillId="2" borderId="0" xfId="0" applyFill="1" applyBorder="1"/>
    <xf numFmtId="0" fontId="13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3" fontId="17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EJECUCION DE INGRESOS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A8-4B8A-9523-3B43BA37965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A8-4B8A-9523-3B43BA37965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A8-4B8A-9523-3B43BA37965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A8-4B8A-9523-3B43BA379651}"/>
              </c:ext>
            </c:extLst>
          </c:dPt>
          <c:dLbls>
            <c:dLbl>
              <c:idx val="2"/>
              <c:layout>
                <c:manualLayout>
                  <c:x val="1.1085449882818186E-2"/>
                  <c:y val="7.68081073199183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A8-4B8A-9523-3B43BA379651}"/>
                </c:ext>
              </c:extLst>
            </c:dLbl>
            <c:dLbl>
              <c:idx val="3"/>
              <c:layout>
                <c:manualLayout>
                  <c:x val="-3.2891605566512598E-2"/>
                  <c:y val="1.11530329542140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A8-4B8A-9523-3B43BA3796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(datos!$A$16,datos!$A$21,datos!$A$25,datos!$A$29)</c:f>
              <c:strCache>
                <c:ptCount val="4"/>
                <c:pt idx="0">
                  <c:v>Total Recursos Propios</c:v>
                </c:pt>
                <c:pt idx="1">
                  <c:v>Total Gratuidad - SGP</c:v>
                </c:pt>
                <c:pt idx="2">
                  <c:v>Total Transferencias Municipales</c:v>
                </c:pt>
                <c:pt idx="3">
                  <c:v>Total Presupuesto Participativo</c:v>
                </c:pt>
              </c:strCache>
            </c:strRef>
          </c:cat>
          <c:val>
            <c:numRef>
              <c:f>(datos!$B$16,datos!$B$21,datos!$B$25,datos!$B$29)</c:f>
              <c:numCache>
                <c:formatCode>#,##0</c:formatCode>
                <c:ptCount val="4"/>
                <c:pt idx="0">
                  <c:v>24161278</c:v>
                </c:pt>
                <c:pt idx="1">
                  <c:v>133595638</c:v>
                </c:pt>
                <c:pt idx="2">
                  <c:v>34764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A8-4B8A-9523-3B43BA37965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RECURSOS DE BALANCE</a:t>
            </a:r>
          </a:p>
        </c:rich>
      </c:tx>
      <c:layout>
        <c:manualLayout>
          <c:xMode val="edge"/>
          <c:yMode val="edge"/>
          <c:x val="0.3042360017497812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datos!$A$53:$A$56</c:f>
              <c:strCache>
                <c:ptCount val="4"/>
                <c:pt idx="0">
                  <c:v>RECURSOS PROPIOS</c:v>
                </c:pt>
                <c:pt idx="1">
                  <c:v>MINISTERIO DE EDUCACION - SGP</c:v>
                </c:pt>
                <c:pt idx="2">
                  <c:v>TRANSFERENCIAS MUNICIPALES</c:v>
                </c:pt>
                <c:pt idx="3">
                  <c:v>PRESUPUESTO PARTICIPATIVO</c:v>
                </c:pt>
              </c:strCache>
            </c:strRef>
          </c:cat>
          <c:val>
            <c:numRef>
              <c:f>datos!$B$53:$B$56</c:f>
              <c:numCache>
                <c:formatCode>#,##0</c:formatCode>
                <c:ptCount val="4"/>
                <c:pt idx="0">
                  <c:v>79801</c:v>
                </c:pt>
                <c:pt idx="1">
                  <c:v>6902302</c:v>
                </c:pt>
                <c:pt idx="2">
                  <c:v>34764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2-444A-A302-5ADA0C377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36032456"/>
        <c:axId val="736030296"/>
      </c:barChart>
      <c:catAx>
        <c:axId val="736032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6030296"/>
        <c:crosses val="autoZero"/>
        <c:auto val="1"/>
        <c:lblAlgn val="ctr"/>
        <c:lblOffset val="100"/>
        <c:noMultiLvlLbl val="0"/>
      </c:catAx>
      <c:valAx>
        <c:axId val="736030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36032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  <cx:data id="1">
      <cx:strDim type="cat">
        <cx:f>_xlchart.v2.0</cx:f>
      </cx:strDim>
      <cx:numDim type="val">
        <cx:f>_xlchart.v2.2</cx:f>
      </cx:numDim>
    </cx:data>
  </cx:chartData>
  <cx:chart>
    <cx:title pos="t" align="ctr" overlay="0">
      <cx:tx>
        <cx:txData>
          <cx:v>EJECUCION DE GASTOS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6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EJECUCION DE GASTOS</a:t>
          </a:r>
        </a:p>
      </cx:txPr>
    </cx:title>
    <cx:plotArea>
      <cx:plotAreaRegion>
        <cx:series layoutId="funnel" uniqueId="{7AD118C9-35E7-4D0C-ADE8-F9DB9906EC3C}" formatIdx="0">
          <cx:dataLabels>
            <cx:visibility seriesName="0" categoryName="0" value="1"/>
          </cx:dataLabels>
          <cx:dataId val="0"/>
        </cx:series>
        <cx:series layoutId="funnel" hidden="1" uniqueId="{916C829B-73B7-4C5C-A583-0C6667F0C9B0}" formatIdx="1">
          <cx:dataLabels>
            <cx:visibility seriesName="0" categoryName="0" value="1"/>
          </cx:dataLabels>
          <cx:dataId val="1"/>
        </cx:series>
      </cx:plotAreaRegion>
      <cx:axis id="0">
        <cx:catScaling gapWidth="0.0599999987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chart" Target="../charts/chart2.xml"/><Relationship Id="rId5" Type="http://schemas.openxmlformats.org/officeDocument/2006/relationships/image" Target="../media/image5.png"/><Relationship Id="rId10" Type="http://schemas.openxmlformats.org/officeDocument/2006/relationships/image" Target="../media/image8.png"/><Relationship Id="rId4" Type="http://schemas.openxmlformats.org/officeDocument/2006/relationships/image" Target="../media/image4.png"/><Relationship Id="rId9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38100</xdr:rowOff>
    </xdr:from>
    <xdr:to>
      <xdr:col>5</xdr:col>
      <xdr:colOff>421203</xdr:colOff>
      <xdr:row>20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C2F716-CCBD-0E1E-CEB5-8D032CBD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85850"/>
          <a:ext cx="6079053" cy="2733675"/>
        </a:xfrm>
        <a:prstGeom prst="rect">
          <a:avLst/>
        </a:prstGeom>
      </xdr:spPr>
    </xdr:pic>
    <xdr:clientData/>
  </xdr:twoCellAnchor>
  <xdr:twoCellAnchor editAs="oneCell">
    <xdr:from>
      <xdr:col>7</xdr:col>
      <xdr:colOff>242887</xdr:colOff>
      <xdr:row>8</xdr:row>
      <xdr:rowOff>19050</xdr:rowOff>
    </xdr:from>
    <xdr:to>
      <xdr:col>15</xdr:col>
      <xdr:colOff>19260</xdr:colOff>
      <xdr:row>28</xdr:row>
      <xdr:rowOff>124822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CF3203-20E4-74C3-3DD9-87BF73CF8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0287" y="1609725"/>
          <a:ext cx="6481973" cy="3725272"/>
        </a:xfrm>
        <a:prstGeom prst="rect">
          <a:avLst/>
        </a:prstGeom>
      </xdr:spPr>
    </xdr:pic>
    <xdr:clientData/>
  </xdr:twoCellAnchor>
  <xdr:twoCellAnchor editAs="oneCell">
    <xdr:from>
      <xdr:col>0</xdr:col>
      <xdr:colOff>225644</xdr:colOff>
      <xdr:row>25</xdr:row>
      <xdr:rowOff>147802</xdr:rowOff>
    </xdr:from>
    <xdr:to>
      <xdr:col>5</xdr:col>
      <xdr:colOff>654269</xdr:colOff>
      <xdr:row>44</xdr:row>
      <xdr:rowOff>145570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0209B8-7007-ED76-A371-992697B75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644" y="4877457"/>
          <a:ext cx="6104868" cy="3492458"/>
        </a:xfrm>
        <a:prstGeom prst="rect">
          <a:avLst/>
        </a:prstGeom>
      </xdr:spPr>
    </xdr:pic>
    <xdr:clientData/>
  </xdr:twoCellAnchor>
  <xdr:twoCellAnchor editAs="oneCell">
    <xdr:from>
      <xdr:col>7</xdr:col>
      <xdr:colOff>209531</xdr:colOff>
      <xdr:row>36</xdr:row>
      <xdr:rowOff>28575</xdr:rowOff>
    </xdr:from>
    <xdr:to>
      <xdr:col>15</xdr:col>
      <xdr:colOff>743344</xdr:colOff>
      <xdr:row>56</xdr:row>
      <xdr:rowOff>101050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839296F-3B4D-6253-8537-7873933CF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76931" y="6686550"/>
          <a:ext cx="7239413" cy="36919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60</xdr:row>
      <xdr:rowOff>38100</xdr:rowOff>
    </xdr:from>
    <xdr:to>
      <xdr:col>7</xdr:col>
      <xdr:colOff>391066</xdr:colOff>
      <xdr:row>82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775CBB-72DB-0CE8-2FFC-A25E574FF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250" y="11039475"/>
          <a:ext cx="7630066" cy="4276725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82</xdr:row>
      <xdr:rowOff>123825</xdr:rowOff>
    </xdr:from>
    <xdr:to>
      <xdr:col>15</xdr:col>
      <xdr:colOff>770210</xdr:colOff>
      <xdr:row>104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0292903-7232-80D2-3D78-FE0FB05A9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91150" y="15106650"/>
          <a:ext cx="7952060" cy="42291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85</xdr:row>
      <xdr:rowOff>85725</xdr:rowOff>
    </xdr:from>
    <xdr:to>
      <xdr:col>5</xdr:col>
      <xdr:colOff>428625</xdr:colOff>
      <xdr:row>100</xdr:row>
      <xdr:rowOff>114300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0DBCCFA-E823-492C-91E5-D70579833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381000</xdr:colOff>
      <xdr:row>114</xdr:row>
      <xdr:rowOff>145885</xdr:rowOff>
    </xdr:from>
    <xdr:to>
      <xdr:col>15</xdr:col>
      <xdr:colOff>647700</xdr:colOff>
      <xdr:row>133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214D193-E5FC-471E-B0F3-2AC55DB46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2101010"/>
          <a:ext cx="8648700" cy="3806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704851</xdr:colOff>
      <xdr:row>136</xdr:row>
      <xdr:rowOff>85725</xdr:rowOff>
    </xdr:from>
    <xdr:to>
      <xdr:col>14</xdr:col>
      <xdr:colOff>300039</xdr:colOff>
      <xdr:row>155</xdr:row>
      <xdr:rowOff>142875</xdr:rowOff>
    </xdr:to>
    <mc:AlternateContent xmlns:mc="http://schemas.openxmlformats.org/markup-compatibility/2006">
      <mc:Choice xmlns="" xmlns:cx2="http://schemas.microsoft.com/office/drawing/2015/10/21/chartex" Requires="cx2">
        <xdr:graphicFrame macro="">
          <xdr:nvGraphicFramePr>
            <xdr:cNvPr id="18" name="Gráfico 17">
              <a:extLst>
                <a:ext uri="{FF2B5EF4-FFF2-40B4-BE49-F238E27FC236}">
                  <a16:creationId xmlns:a16="http://schemas.microsoft.com/office/drawing/2014/main" id="{0D943888-F05E-4317-A7E5-832BF23EC24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8" name="Rectángulo 7"/>
            <xdr:cNvSpPr>
              <a:spLocks noTextEdit="1"/>
            </xdr:cNvSpPr>
          </xdr:nvSpPr>
          <xdr:spPr>
            <a:xfrm>
              <a:off x="6324601" y="26774775"/>
              <a:ext cx="6300788" cy="3333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723900</xdr:colOff>
      <xdr:row>165</xdr:row>
      <xdr:rowOff>21152</xdr:rowOff>
    </xdr:from>
    <xdr:to>
      <xdr:col>15</xdr:col>
      <xdr:colOff>276225</xdr:colOff>
      <xdr:row>188</xdr:row>
      <xdr:rowOff>14299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2424370-029C-49B7-B8EB-003EE5E8D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1539377"/>
          <a:ext cx="7934325" cy="4507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647700</xdr:colOff>
      <xdr:row>177</xdr:row>
      <xdr:rowOff>190500</xdr:rowOff>
    </xdr:from>
    <xdr:to>
      <xdr:col>5</xdr:col>
      <xdr:colOff>438150</xdr:colOff>
      <xdr:row>192</xdr:row>
      <xdr:rowOff>171450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5C57D437-C5CA-460E-8281-2CA1013E4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78"/>
  <sheetViews>
    <sheetView tabSelected="1" view="pageBreakPreview" zoomScaleNormal="100" zoomScaleSheetLayoutView="100" workbookViewId="0">
      <selection activeCell="A4" sqref="A4:N4"/>
    </sheetView>
  </sheetViews>
  <sheetFormatPr baseColWidth="10" defaultColWidth="11" defaultRowHeight="14"/>
  <cols>
    <col min="1" max="2" width="11" style="12"/>
    <col min="3" max="3" width="20.75" style="12" customWidth="1"/>
    <col min="4" max="4" width="16.83203125" style="12" customWidth="1"/>
    <col min="5" max="5" width="14.58203125" style="12" customWidth="1"/>
    <col min="6" max="16384" width="11" style="12"/>
  </cols>
  <sheetData>
    <row r="2" spans="1:16" ht="27">
      <c r="A2" s="46" t="s">
        <v>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6" ht="27">
      <c r="A3" s="46" t="s">
        <v>47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6" s="39" customFormat="1" ht="27" customHeight="1">
      <c r="A4" s="46" t="s">
        <v>58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3" spans="11:15" ht="35">
      <c r="K63" s="45" t="s">
        <v>48</v>
      </c>
      <c r="L63" s="45"/>
      <c r="M63" s="45"/>
      <c r="N63" s="45"/>
      <c r="O63" s="45"/>
    </row>
    <row r="103" spans="1:7" ht="25.5" customHeight="1">
      <c r="A103" s="13" t="s">
        <v>18</v>
      </c>
      <c r="B103" s="14"/>
      <c r="C103" s="14"/>
      <c r="D103" s="14"/>
      <c r="E103" s="14"/>
      <c r="F103" s="14"/>
    </row>
    <row r="104" spans="1:7" ht="25.5" customHeight="1">
      <c r="A104" s="13" t="s">
        <v>49</v>
      </c>
      <c r="B104" s="14"/>
      <c r="C104" s="15">
        <f>+datos!B6</f>
        <v>157791680</v>
      </c>
      <c r="D104" s="14"/>
      <c r="E104" s="14"/>
      <c r="F104" s="14"/>
    </row>
    <row r="106" spans="1:7" ht="25">
      <c r="A106" s="13" t="s">
        <v>19</v>
      </c>
    </row>
    <row r="107" spans="1:7" ht="28">
      <c r="A107" s="13" t="s">
        <v>20</v>
      </c>
      <c r="B107" s="14"/>
      <c r="C107" s="15">
        <f>+datos!B18</f>
        <v>131998680</v>
      </c>
      <c r="D107" s="13" t="s">
        <v>23</v>
      </c>
      <c r="F107" s="16">
        <f>+datos!C18</f>
        <v>0.83653764254236984</v>
      </c>
      <c r="G107" s="13" t="s">
        <v>21</v>
      </c>
    </row>
    <row r="109" spans="1:7" ht="25">
      <c r="A109" s="13" t="s">
        <v>22</v>
      </c>
    </row>
    <row r="110" spans="1:7" ht="28">
      <c r="A110" s="13" t="s">
        <v>20</v>
      </c>
      <c r="B110" s="14"/>
      <c r="C110" s="15">
        <f>+datos!B16</f>
        <v>24161278</v>
      </c>
      <c r="D110" s="13" t="s">
        <v>23</v>
      </c>
      <c r="F110" s="16">
        <f>+datos!C16</f>
        <v>0.15312136862982889</v>
      </c>
      <c r="G110" s="13" t="s">
        <v>21</v>
      </c>
    </row>
    <row r="115" spans="1:5" ht="35">
      <c r="A115" s="45" t="s">
        <v>50</v>
      </c>
      <c r="B115" s="45"/>
      <c r="C115" s="45"/>
      <c r="D115" s="45"/>
      <c r="E115" s="45"/>
    </row>
    <row r="118" spans="1:5" ht="25.5" customHeight="1">
      <c r="A118" s="42" t="s">
        <v>37</v>
      </c>
      <c r="B118" s="42"/>
      <c r="C118" s="42"/>
      <c r="D118" s="42"/>
      <c r="E118" s="42"/>
    </row>
    <row r="119" spans="1:5" ht="14.25" customHeight="1">
      <c r="A119" s="42"/>
      <c r="B119" s="42"/>
      <c r="C119" s="42"/>
      <c r="D119" s="42"/>
      <c r="E119" s="42"/>
    </row>
    <row r="120" spans="1:5" ht="14.25" customHeight="1">
      <c r="A120" s="42"/>
      <c r="B120" s="42"/>
      <c r="C120" s="42"/>
      <c r="D120" s="42"/>
      <c r="E120" s="42"/>
    </row>
    <row r="121" spans="1:5" ht="14.25" customHeight="1">
      <c r="A121" s="42"/>
      <c r="B121" s="42"/>
      <c r="C121" s="42"/>
      <c r="D121" s="42"/>
      <c r="E121" s="42"/>
    </row>
    <row r="122" spans="1:5" ht="14.25" customHeight="1">
      <c r="A122" s="42"/>
      <c r="B122" s="42"/>
      <c r="C122" s="42"/>
      <c r="D122" s="42"/>
      <c r="E122" s="42"/>
    </row>
    <row r="123" spans="1:5" ht="14.25" customHeight="1">
      <c r="A123" s="42"/>
      <c r="B123" s="42"/>
      <c r="C123" s="42"/>
      <c r="D123" s="42"/>
      <c r="E123" s="42"/>
    </row>
    <row r="124" spans="1:5" ht="14.25" customHeight="1">
      <c r="A124" s="42"/>
      <c r="B124" s="42"/>
      <c r="C124" s="42"/>
      <c r="D124" s="42"/>
      <c r="E124" s="42"/>
    </row>
    <row r="125" spans="1:5" ht="14.25" customHeight="1">
      <c r="A125" s="42"/>
      <c r="B125" s="42"/>
      <c r="C125" s="42"/>
      <c r="D125" s="42"/>
      <c r="E125" s="42"/>
    </row>
    <row r="126" spans="1:5" ht="14.25" customHeight="1">
      <c r="A126" s="42"/>
      <c r="B126" s="42"/>
      <c r="C126" s="42"/>
      <c r="D126" s="42"/>
      <c r="E126" s="42"/>
    </row>
    <row r="127" spans="1:5" ht="14.25" customHeight="1">
      <c r="A127" s="42"/>
      <c r="B127" s="42"/>
      <c r="C127" s="42"/>
      <c r="D127" s="42"/>
      <c r="E127" s="42"/>
    </row>
    <row r="128" spans="1:5">
      <c r="A128" s="42"/>
      <c r="B128" s="42"/>
      <c r="C128" s="42"/>
      <c r="D128" s="42"/>
      <c r="E128" s="42"/>
    </row>
    <row r="129" spans="1:5">
      <c r="A129" s="42"/>
      <c r="B129" s="42"/>
      <c r="C129" s="42"/>
      <c r="D129" s="42"/>
      <c r="E129" s="42"/>
    </row>
    <row r="131" spans="1:5">
      <c r="A131" s="43" t="s">
        <v>38</v>
      </c>
      <c r="B131" s="43"/>
      <c r="C131" s="43"/>
      <c r="D131" s="43"/>
      <c r="E131" s="43"/>
    </row>
    <row r="132" spans="1:5">
      <c r="A132" s="43"/>
      <c r="B132" s="43"/>
      <c r="C132" s="43"/>
      <c r="D132" s="43"/>
      <c r="E132" s="43"/>
    </row>
    <row r="133" spans="1:5">
      <c r="A133" s="43"/>
      <c r="B133" s="43"/>
      <c r="C133" s="43"/>
      <c r="D133" s="43"/>
      <c r="E133" s="43"/>
    </row>
    <row r="134" spans="1:5">
      <c r="A134" s="43"/>
      <c r="B134" s="43"/>
      <c r="C134" s="43"/>
      <c r="D134" s="43"/>
      <c r="E134" s="43"/>
    </row>
    <row r="135" spans="1:5">
      <c r="A135" s="43"/>
      <c r="B135" s="43"/>
      <c r="C135" s="43"/>
      <c r="D135" s="43"/>
      <c r="E135" s="43"/>
    </row>
    <row r="136" spans="1:5">
      <c r="A136" s="43"/>
      <c r="B136" s="43"/>
      <c r="C136" s="43"/>
      <c r="D136" s="43"/>
      <c r="E136" s="43"/>
    </row>
    <row r="137" spans="1:5">
      <c r="A137" s="43"/>
      <c r="B137" s="43"/>
      <c r="C137" s="43"/>
      <c r="D137" s="43"/>
      <c r="E137" s="43"/>
    </row>
    <row r="140" spans="1:5" ht="18">
      <c r="A140" s="17" t="str">
        <f>+datos!A32</f>
        <v>EJECUCION DE GASTOS</v>
      </c>
      <c r="B140" s="18"/>
      <c r="C140" s="18"/>
      <c r="D140" s="44">
        <f>+datos!B32</f>
        <v>149524813</v>
      </c>
      <c r="E140" s="44"/>
    </row>
    <row r="141" spans="1:5" ht="14.5" thickBot="1"/>
    <row r="142" spans="1:5" ht="16.5">
      <c r="A142" s="19" t="str">
        <f>+datos!A34</f>
        <v>Otros Bienes Transportables (Materiales y Suministros)</v>
      </c>
      <c r="B142" s="20"/>
      <c r="C142" s="21"/>
      <c r="D142" s="21"/>
      <c r="E142" s="22">
        <f>+datos!B34</f>
        <v>27521721</v>
      </c>
    </row>
    <row r="143" spans="1:5" ht="16.5">
      <c r="A143" s="23" t="str">
        <f>+datos!A35</f>
        <v>Mantenimiento de Infraestructura</v>
      </c>
      <c r="B143" s="40"/>
      <c r="C143" s="41"/>
      <c r="D143" s="41"/>
      <c r="E143" s="24">
        <f>+datos!B35</f>
        <v>37878314</v>
      </c>
    </row>
    <row r="144" spans="1:5" ht="16.5">
      <c r="A144" s="23" t="str">
        <f>+datos!A36</f>
        <v>Remuneracion de Servicios Tecnicos</v>
      </c>
      <c r="B144" s="40"/>
      <c r="C144" s="41"/>
      <c r="D144" s="41"/>
      <c r="E144" s="24">
        <f>+datos!B36</f>
        <v>5025839</v>
      </c>
    </row>
    <row r="145" spans="1:5" ht="16.5">
      <c r="A145" s="23" t="str">
        <f>+datos!A37</f>
        <v>Prestacion de Servicios Profesionales</v>
      </c>
      <c r="B145" s="40"/>
      <c r="C145" s="41"/>
      <c r="D145" s="41"/>
      <c r="E145" s="24">
        <f>+datos!B37</f>
        <v>13000000</v>
      </c>
    </row>
    <row r="146" spans="1:5" ht="16.5">
      <c r="A146" s="23" t="str">
        <f>+datos!A38</f>
        <v>Servicios de Impresos</v>
      </c>
      <c r="B146" s="40"/>
      <c r="C146" s="41"/>
      <c r="D146" s="41"/>
      <c r="E146" s="24">
        <f>+datos!B38</f>
        <v>12734250</v>
      </c>
    </row>
    <row r="147" spans="1:5" ht="16.5">
      <c r="A147" s="23" t="str">
        <f>+datos!A39</f>
        <v>Dotación de Materiales</v>
      </c>
      <c r="B147" s="40"/>
      <c r="C147" s="41"/>
      <c r="D147" s="41"/>
      <c r="E147" s="24">
        <f>+datos!B39</f>
        <v>0</v>
      </c>
    </row>
    <row r="148" spans="1:5" ht="16.5">
      <c r="A148" s="23" t="str">
        <f>+datos!A40</f>
        <v>Actividades Pedagógicas</v>
      </c>
      <c r="B148" s="40"/>
      <c r="C148" s="41"/>
      <c r="D148" s="41"/>
      <c r="E148" s="24">
        <f>+datos!B40</f>
        <v>10964500</v>
      </c>
    </row>
    <row r="149" spans="1:5" ht="16.5">
      <c r="A149" s="23" t="str">
        <f>+datos!A41</f>
        <v>Dotación de Infraestructura Educativa (equipos)</v>
      </c>
      <c r="B149" s="40"/>
      <c r="C149" s="41"/>
      <c r="D149" s="41"/>
      <c r="E149" s="24">
        <f>+datos!B41</f>
        <v>6222706</v>
      </c>
    </row>
    <row r="150" spans="1:5" ht="16.5">
      <c r="A150" s="23" t="str">
        <f>+datos!A42</f>
        <v>Transporte Escolar</v>
      </c>
      <c r="B150" s="40"/>
      <c r="C150" s="41"/>
      <c r="D150" s="41"/>
      <c r="E150" s="24">
        <f>+datos!B42</f>
        <v>0</v>
      </c>
    </row>
    <row r="151" spans="1:5" ht="16.5">
      <c r="A151" s="23" t="str">
        <f>+datos!A43</f>
        <v>Servicios Públicos</v>
      </c>
      <c r="B151" s="40"/>
      <c r="C151" s="41"/>
      <c r="D151" s="41"/>
      <c r="E151" s="24">
        <f>+datos!B43</f>
        <v>0</v>
      </c>
    </row>
    <row r="152" spans="1:5" ht="16.5">
      <c r="A152" s="23" t="str">
        <f>+datos!A44</f>
        <v>Servicios Financieros- Comision Bancaria</v>
      </c>
      <c r="B152" s="40"/>
      <c r="C152" s="41"/>
      <c r="D152" s="41"/>
      <c r="E152" s="24">
        <f>+datos!B44</f>
        <v>19848</v>
      </c>
    </row>
    <row r="153" spans="1:5" ht="16.5">
      <c r="A153" s="23" t="str">
        <f>+datos!A45</f>
        <v>FI Construccion general</v>
      </c>
      <c r="B153" s="40"/>
      <c r="C153" s="41"/>
      <c r="D153" s="41"/>
      <c r="E153" s="24">
        <f>+datos!B45</f>
        <v>20000000</v>
      </c>
    </row>
    <row r="154" spans="1:5" ht="16.5">
      <c r="A154" s="23" t="str">
        <f>+datos!A46</f>
        <v>FI Transporte escolar</v>
      </c>
      <c r="B154" s="40"/>
      <c r="C154" s="41"/>
      <c r="D154" s="41"/>
      <c r="E154" s="24">
        <f>+datos!B46</f>
        <v>2000000</v>
      </c>
    </row>
    <row r="155" spans="1:5" ht="16.5">
      <c r="A155" s="23" t="str">
        <f>+datos!A47</f>
        <v>FI Dotacion menaje</v>
      </c>
      <c r="B155" s="40"/>
      <c r="C155" s="41"/>
      <c r="D155" s="41"/>
      <c r="E155" s="24">
        <f>+datos!B47</f>
        <v>7950000</v>
      </c>
    </row>
    <row r="156" spans="1:5" ht="17" thickBot="1">
      <c r="A156" s="25" t="str">
        <f>+datos!A48</f>
        <v xml:space="preserve">PI Dotacion menaje </v>
      </c>
      <c r="B156" s="26"/>
      <c r="C156" s="26"/>
      <c r="D156" s="26"/>
      <c r="E156" s="27">
        <f>+datos!B48</f>
        <v>6207635</v>
      </c>
    </row>
    <row r="157" spans="1:5">
      <c r="E157" s="28"/>
    </row>
    <row r="164" spans="1:9" ht="35">
      <c r="B164" s="45" t="s">
        <v>51</v>
      </c>
      <c r="C164" s="45"/>
      <c r="D164" s="45"/>
      <c r="E164" s="45"/>
      <c r="F164" s="45"/>
      <c r="G164" s="45"/>
      <c r="H164" s="45"/>
      <c r="I164" s="45"/>
    </row>
    <row r="171" spans="1:9" ht="14.5" thickBot="1"/>
    <row r="172" spans="1:9" ht="18">
      <c r="A172" s="29" t="s">
        <v>39</v>
      </c>
      <c r="B172" s="30"/>
      <c r="C172" s="30"/>
      <c r="D172" s="31">
        <f>+datos!B51</f>
        <v>7016867</v>
      </c>
    </row>
    <row r="173" spans="1:9" ht="17.5">
      <c r="A173" s="32"/>
      <c r="B173" s="33"/>
      <c r="C173" s="33"/>
      <c r="D173" s="34"/>
    </row>
    <row r="174" spans="1:9" ht="17.5">
      <c r="A174" s="35" t="s">
        <v>40</v>
      </c>
      <c r="B174" s="33"/>
      <c r="C174" s="33"/>
      <c r="D174" s="34">
        <f>+datos!B53</f>
        <v>79801</v>
      </c>
    </row>
    <row r="175" spans="1:9" ht="17.5">
      <c r="A175" s="35" t="s">
        <v>41</v>
      </c>
      <c r="B175" s="33"/>
      <c r="C175" s="33"/>
      <c r="D175" s="34">
        <f>+datos!B54</f>
        <v>6902302</v>
      </c>
    </row>
    <row r="176" spans="1:9" ht="17.5">
      <c r="A176" s="35" t="s">
        <v>42</v>
      </c>
      <c r="B176" s="33"/>
      <c r="C176" s="33"/>
      <c r="D176" s="34">
        <f>+datos!B55</f>
        <v>34764</v>
      </c>
    </row>
    <row r="177" spans="1:4" ht="18" thickBot="1">
      <c r="A177" s="36" t="s">
        <v>43</v>
      </c>
      <c r="B177" s="37"/>
      <c r="C177" s="37"/>
      <c r="D177" s="38">
        <f>+datos!B56</f>
        <v>0</v>
      </c>
    </row>
    <row r="178" spans="1:4" ht="17.5">
      <c r="A178" s="33"/>
      <c r="B178" s="33"/>
      <c r="C178" s="33"/>
      <c r="D178" s="33"/>
    </row>
  </sheetData>
  <mergeCells count="10">
    <mergeCell ref="A118:E129"/>
    <mergeCell ref="A131:E137"/>
    <mergeCell ref="D140:E140"/>
    <mergeCell ref="B164:I164"/>
    <mergeCell ref="A2:N2"/>
    <mergeCell ref="A3:N3"/>
    <mergeCell ref="K63:O63"/>
    <mergeCell ref="A115:E115"/>
    <mergeCell ref="A4:N4"/>
    <mergeCell ref="O4:P4"/>
  </mergeCells>
  <pageMargins left="1.2736614173228347" right="0.70866141732283472" top="0.74803149606299213" bottom="0.74803149606299213" header="0.31496062992125984" footer="0.31496062992125984"/>
  <pageSetup paperSize="9" scale="54" fitToHeight="5" orientation="landscape" horizontalDpi="300" verticalDpi="300" r:id="rId1"/>
  <rowBreaks count="3" manualBreakCount="3">
    <brk id="57" max="15" man="1"/>
    <brk id="113" max="15" man="1"/>
    <brk id="159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B56" sqref="B56"/>
    </sheetView>
  </sheetViews>
  <sheetFormatPr baseColWidth="10" defaultRowHeight="14"/>
  <cols>
    <col min="1" max="1" width="39.83203125" customWidth="1"/>
    <col min="2" max="2" width="41.5" customWidth="1"/>
    <col min="3" max="3" width="12.25" bestFit="1" customWidth="1"/>
  </cols>
  <sheetData>
    <row r="1" spans="1:3">
      <c r="A1" s="47" t="str">
        <f>+Informe!A2</f>
        <v xml:space="preserve">INSTITUCIÓN EDUCATIVA BARRIO SANTANDER </v>
      </c>
      <c r="B1" s="47"/>
    </row>
    <row r="2" spans="1:3">
      <c r="A2" s="47" t="s">
        <v>44</v>
      </c>
      <c r="B2" s="47"/>
    </row>
    <row r="5" spans="1:3" ht="14.5">
      <c r="B5" s="11" t="s">
        <v>16</v>
      </c>
    </row>
    <row r="6" spans="1:3">
      <c r="A6" s="1" t="s">
        <v>0</v>
      </c>
      <c r="B6" s="9">
        <f>+B16+B21+B25+B29</f>
        <v>157791680</v>
      </c>
    </row>
    <row r="7" spans="1:3" ht="14.5" thickBot="1">
      <c r="B7" s="2"/>
    </row>
    <row r="8" spans="1:3">
      <c r="A8" t="s">
        <v>1</v>
      </c>
      <c r="B8" s="3">
        <v>36115</v>
      </c>
      <c r="C8" s="10">
        <f>+B8/$B$6</f>
        <v>2.2887772029551876E-4</v>
      </c>
    </row>
    <row r="9" spans="1:3">
      <c r="A9" t="s">
        <v>2</v>
      </c>
      <c r="B9" s="4">
        <v>969099</v>
      </c>
      <c r="C9" s="10">
        <f t="shared" ref="C9:C29" si="0">+B9/$B$6</f>
        <v>6.1416356046148949E-3</v>
      </c>
    </row>
    <row r="10" spans="1:3">
      <c r="A10" t="s">
        <v>46</v>
      </c>
      <c r="B10" s="4">
        <v>8837492</v>
      </c>
      <c r="C10" s="10">
        <f t="shared" si="0"/>
        <v>5.6007338282981711E-2</v>
      </c>
    </row>
    <row r="11" spans="1:3" ht="28">
      <c r="A11" s="6" t="s">
        <v>3</v>
      </c>
      <c r="B11" s="4">
        <v>7194000</v>
      </c>
      <c r="C11" s="10">
        <f t="shared" si="0"/>
        <v>4.5591757436133515E-2</v>
      </c>
    </row>
    <row r="12" spans="1:3">
      <c r="A12" t="s">
        <v>4</v>
      </c>
      <c r="B12" s="4">
        <v>4126</v>
      </c>
      <c r="C12" s="10">
        <f t="shared" si="0"/>
        <v>2.6148400219834152E-5</v>
      </c>
    </row>
    <row r="13" spans="1:3">
      <c r="A13" t="s">
        <v>53</v>
      </c>
      <c r="B13" s="4">
        <v>4000000</v>
      </c>
      <c r="C13" s="10">
        <f t="shared" si="0"/>
        <v>2.5349879030377265E-2</v>
      </c>
    </row>
    <row r="14" spans="1:3">
      <c r="A14" t="s">
        <v>52</v>
      </c>
      <c r="B14" s="4">
        <v>2396290</v>
      </c>
      <c r="C14" s="10">
        <f t="shared" si="0"/>
        <v>1.5186415405425686E-2</v>
      </c>
    </row>
    <row r="15" spans="1:3">
      <c r="A15" t="s">
        <v>6</v>
      </c>
      <c r="B15" s="4">
        <v>724156</v>
      </c>
      <c r="C15" s="10">
        <f t="shared" si="0"/>
        <v>4.5893167497804699E-3</v>
      </c>
    </row>
    <row r="16" spans="1:3">
      <c r="A16" s="1" t="s">
        <v>5</v>
      </c>
      <c r="B16" s="7">
        <f>SUM(B8:B15)</f>
        <v>24161278</v>
      </c>
      <c r="C16" s="10">
        <f t="shared" si="0"/>
        <v>0.15312136862982889</v>
      </c>
    </row>
    <row r="17" spans="1:3">
      <c r="B17" s="4"/>
      <c r="C17" s="10">
        <f t="shared" si="0"/>
        <v>0</v>
      </c>
    </row>
    <row r="18" spans="1:3">
      <c r="A18" t="s">
        <v>7</v>
      </c>
      <c r="B18" s="4">
        <v>131998680</v>
      </c>
      <c r="C18" s="10">
        <f t="shared" si="0"/>
        <v>0.83653764254236984</v>
      </c>
    </row>
    <row r="19" spans="1:3">
      <c r="A19" t="s">
        <v>8</v>
      </c>
      <c r="B19" s="4">
        <v>21084</v>
      </c>
      <c r="C19" s="10">
        <f t="shared" si="0"/>
        <v>1.3361921236911857E-4</v>
      </c>
    </row>
    <row r="20" spans="1:3">
      <c r="A20" t="s">
        <v>9</v>
      </c>
      <c r="B20" s="4">
        <v>1575874</v>
      </c>
      <c r="C20" s="10">
        <f t="shared" si="0"/>
        <v>9.9870538167791869E-3</v>
      </c>
    </row>
    <row r="21" spans="1:3">
      <c r="A21" s="1" t="s">
        <v>10</v>
      </c>
      <c r="B21" s="7">
        <f>SUM(B18:B20)</f>
        <v>133595638</v>
      </c>
      <c r="C21" s="10">
        <f t="shared" si="0"/>
        <v>0.84665831557151805</v>
      </c>
    </row>
    <row r="22" spans="1:3">
      <c r="B22" s="4"/>
      <c r="C22" s="10">
        <f t="shared" si="0"/>
        <v>0</v>
      </c>
    </row>
    <row r="23" spans="1:3">
      <c r="A23" t="s">
        <v>11</v>
      </c>
      <c r="B23" s="4">
        <v>34764</v>
      </c>
      <c r="C23" s="10">
        <f t="shared" si="0"/>
        <v>2.2031579865300883E-4</v>
      </c>
    </row>
    <row r="24" spans="1:3">
      <c r="A24" t="s">
        <v>12</v>
      </c>
      <c r="B24" s="4">
        <v>0</v>
      </c>
      <c r="C24" s="10">
        <f t="shared" si="0"/>
        <v>0</v>
      </c>
    </row>
    <row r="25" spans="1:3">
      <c r="A25" s="1" t="s">
        <v>13</v>
      </c>
      <c r="B25" s="7">
        <f>+B23+B24</f>
        <v>34764</v>
      </c>
      <c r="C25" s="10">
        <f t="shared" si="0"/>
        <v>2.2031579865300883E-4</v>
      </c>
    </row>
    <row r="26" spans="1:3">
      <c r="A26" s="1"/>
      <c r="B26" s="4"/>
      <c r="C26" s="10">
        <f t="shared" si="0"/>
        <v>0</v>
      </c>
    </row>
    <row r="27" spans="1:3">
      <c r="A27" t="s">
        <v>14</v>
      </c>
      <c r="B27" s="4">
        <v>0</v>
      </c>
      <c r="C27" s="10">
        <f t="shared" si="0"/>
        <v>0</v>
      </c>
    </row>
    <row r="28" spans="1:3">
      <c r="A28" t="s">
        <v>15</v>
      </c>
      <c r="B28" s="4">
        <v>0</v>
      </c>
      <c r="C28" s="10">
        <f t="shared" si="0"/>
        <v>0</v>
      </c>
    </row>
    <row r="29" spans="1:3" ht="14.5" thickBot="1">
      <c r="A29" s="1" t="s">
        <v>17</v>
      </c>
      <c r="B29" s="8">
        <f>+B27+B28</f>
        <v>0</v>
      </c>
      <c r="C29" s="10">
        <f t="shared" si="0"/>
        <v>0</v>
      </c>
    </row>
    <row r="31" spans="1:3" ht="14.5">
      <c r="B31" s="11" t="s">
        <v>25</v>
      </c>
    </row>
    <row r="32" spans="1:3">
      <c r="A32" s="1" t="s">
        <v>24</v>
      </c>
      <c r="B32" s="9">
        <f>SUM(B34:B48)</f>
        <v>149524813</v>
      </c>
    </row>
    <row r="33" spans="1:3" ht="14.5" thickBot="1">
      <c r="B33" s="2"/>
    </row>
    <row r="34" spans="1:3" ht="28">
      <c r="A34" s="6" t="s">
        <v>26</v>
      </c>
      <c r="B34" s="3">
        <v>27521721</v>
      </c>
      <c r="C34" s="10">
        <f>+B34/$B$32</f>
        <v>0.18406123002474511</v>
      </c>
    </row>
    <row r="35" spans="1:3">
      <c r="A35" t="s">
        <v>30</v>
      </c>
      <c r="B35" s="4">
        <v>37878314</v>
      </c>
      <c r="C35" s="10">
        <f t="shared" ref="C35:C48" si="1">+B35/$B$32</f>
        <v>0.2533246037231292</v>
      </c>
    </row>
    <row r="36" spans="1:3">
      <c r="A36" t="s">
        <v>27</v>
      </c>
      <c r="B36" s="4">
        <v>5025839</v>
      </c>
      <c r="C36" s="10">
        <f t="shared" si="1"/>
        <v>3.3612073469036878E-2</v>
      </c>
    </row>
    <row r="37" spans="1:3">
      <c r="A37" s="6" t="s">
        <v>28</v>
      </c>
      <c r="B37" s="4">
        <v>13000000</v>
      </c>
      <c r="C37" s="10">
        <f t="shared" si="1"/>
        <v>8.6942091678121683E-2</v>
      </c>
    </row>
    <row r="38" spans="1:3">
      <c r="A38" t="s">
        <v>29</v>
      </c>
      <c r="B38" s="4">
        <f>8000000+4734250</f>
        <v>12734250</v>
      </c>
      <c r="C38" s="10">
        <f t="shared" si="1"/>
        <v>8.5164794688624687E-2</v>
      </c>
    </row>
    <row r="39" spans="1:3">
      <c r="A39" t="s">
        <v>31</v>
      </c>
      <c r="B39" s="4"/>
      <c r="C39" s="10">
        <f t="shared" si="1"/>
        <v>0</v>
      </c>
    </row>
    <row r="40" spans="1:3">
      <c r="A40" t="s">
        <v>32</v>
      </c>
      <c r="B40" s="4">
        <f>3984500+6980000</f>
        <v>10964500</v>
      </c>
      <c r="C40" s="10">
        <f t="shared" si="1"/>
        <v>7.332896647728962E-2</v>
      </c>
    </row>
    <row r="41" spans="1:3">
      <c r="A41" t="s">
        <v>35</v>
      </c>
      <c r="B41" s="4">
        <f>5858370+364336</f>
        <v>6222706</v>
      </c>
      <c r="C41" s="10">
        <f t="shared" si="1"/>
        <v>4.161654427215368E-2</v>
      </c>
    </row>
    <row r="42" spans="1:3">
      <c r="A42" t="s">
        <v>36</v>
      </c>
      <c r="B42" s="4">
        <v>0</v>
      </c>
      <c r="C42" s="10">
        <f t="shared" si="1"/>
        <v>0</v>
      </c>
    </row>
    <row r="43" spans="1:3">
      <c r="A43" t="s">
        <v>33</v>
      </c>
      <c r="B43" s="4">
        <v>0</v>
      </c>
      <c r="C43" s="10">
        <f t="shared" si="1"/>
        <v>0</v>
      </c>
    </row>
    <row r="44" spans="1:3">
      <c r="A44" t="s">
        <v>34</v>
      </c>
      <c r="B44" s="4">
        <v>19848</v>
      </c>
      <c r="C44" s="10">
        <f t="shared" si="1"/>
        <v>1.3274051043287376E-4</v>
      </c>
    </row>
    <row r="45" spans="1:3">
      <c r="A45" t="s">
        <v>54</v>
      </c>
      <c r="B45" s="4">
        <v>20000000</v>
      </c>
      <c r="C45" s="10">
        <f t="shared" si="1"/>
        <v>0.1337570641201872</v>
      </c>
    </row>
    <row r="46" spans="1:3">
      <c r="A46" t="s">
        <v>55</v>
      </c>
      <c r="B46" s="4">
        <v>2000000</v>
      </c>
      <c r="C46" s="10">
        <f t="shared" si="1"/>
        <v>1.3375706412018719E-2</v>
      </c>
    </row>
    <row r="47" spans="1:3">
      <c r="A47" t="s">
        <v>56</v>
      </c>
      <c r="B47" s="4">
        <v>7950000</v>
      </c>
      <c r="C47" s="10">
        <f t="shared" si="1"/>
        <v>5.3168432987774412E-2</v>
      </c>
    </row>
    <row r="48" spans="1:3" ht="14.5" thickBot="1">
      <c r="A48" t="s">
        <v>57</v>
      </c>
      <c r="B48" s="5">
        <v>6207635</v>
      </c>
      <c r="C48" s="10">
        <f t="shared" si="1"/>
        <v>4.1515751636485909E-2</v>
      </c>
    </row>
    <row r="51" spans="1:2">
      <c r="A51" s="1" t="s">
        <v>39</v>
      </c>
      <c r="B51" s="9">
        <f>SUM(B53:B56)</f>
        <v>7016867</v>
      </c>
    </row>
    <row r="52" spans="1:2" ht="14.5" thickBot="1">
      <c r="B52" s="2"/>
    </row>
    <row r="53" spans="1:2">
      <c r="A53" s="6" t="s">
        <v>40</v>
      </c>
      <c r="B53" s="3">
        <v>79801</v>
      </c>
    </row>
    <row r="54" spans="1:2">
      <c r="A54" t="s">
        <v>41</v>
      </c>
      <c r="B54" s="4">
        <v>6902302</v>
      </c>
    </row>
    <row r="55" spans="1:2">
      <c r="A55" t="s">
        <v>42</v>
      </c>
      <c r="B55" s="4">
        <v>34764</v>
      </c>
    </row>
    <row r="56" spans="1:2" ht="14.5" thickBot="1">
      <c r="A56" s="6" t="s">
        <v>43</v>
      </c>
      <c r="B56" s="5">
        <v>0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</vt:lpstr>
      <vt:lpstr>datos</vt:lpstr>
      <vt:lpstr>Informe!Área_de_impresión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Rivas</dc:creator>
  <cp:lastModifiedBy>Usuario</cp:lastModifiedBy>
  <cp:lastPrinted>2026-01-28T20:49:00Z</cp:lastPrinted>
  <dcterms:created xsi:type="dcterms:W3CDTF">2025-01-21T13:31:33Z</dcterms:created>
  <dcterms:modified xsi:type="dcterms:W3CDTF">2026-03-21T19:28:06Z</dcterms:modified>
</cp:coreProperties>
</file>